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297264CD-D9AA-4E35-A004-1CB1923DC9FF}" xr6:coauthVersionLast="47" xr6:coauthVersionMax="47" xr10:uidLastSave="{00000000-0000-0000-0000-000000000000}"/>
  <bookViews>
    <workbookView xWindow="-23715" yWindow="1425" windowWidth="21600" windowHeight="14055" xr2:uid="{16BE33B8-A09E-4B91-A438-018C7C158569}"/>
  </bookViews>
  <sheets>
    <sheet name="Réduction de capacité" sheetId="4" r:id="rId1"/>
  </sheets>
  <definedNames>
    <definedName name="_xlnm.Print_Area" localSheetId="0">'Réduction de capacité'!$1:$1048576</definedName>
  </definedNames>
  <calcPr calcId="191029" fullCalcOnLoad="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4" l="1"/>
  <c r="G21" i="4"/>
  <c r="G34" i="4" s="1"/>
  <c r="I38" i="4" s="1"/>
  <c r="G11" i="4"/>
  <c r="I15" i="4" s="1"/>
  <c r="I39" i="4"/>
  <c r="E58" i="4" s="1"/>
  <c r="E59" i="4" s="1"/>
  <c r="I40" i="4"/>
  <c r="G52" i="4" s="1"/>
  <c r="G53" i="4" s="1"/>
  <c r="A53" i="4"/>
  <c r="I69" i="4"/>
  <c r="E63" i="4"/>
  <c r="D67" i="4"/>
  <c r="D66" i="4"/>
  <c r="A59" i="4"/>
  <c r="A56" i="4"/>
  <c r="G63" i="4"/>
  <c r="G15" i="4" l="1"/>
  <c r="I30" i="4"/>
  <c r="C52" i="4"/>
  <c r="C53" i="4" s="1"/>
  <c r="E52" i="4"/>
  <c r="E53" i="4" s="1"/>
  <c r="H15" i="4"/>
  <c r="G58" i="4"/>
  <c r="G59" i="4" s="1"/>
  <c r="G24" i="4"/>
  <c r="G27" i="4" s="1"/>
  <c r="G30" i="4" s="1"/>
  <c r="C58" i="4" s="1"/>
  <c r="I67" i="4" l="1"/>
  <c r="C59" i="4"/>
  <c r="I66" i="4"/>
  <c r="G55" i="4"/>
  <c r="G56" i="4" s="1"/>
  <c r="E55" i="4"/>
  <c r="E56" i="4" s="1"/>
  <c r="H30" i="4"/>
  <c r="C55" i="4" s="1"/>
  <c r="C56" i="4" s="1"/>
</calcChain>
</file>

<file path=xl/sharedStrings.xml><?xml version="1.0" encoding="utf-8"?>
<sst xmlns="http://schemas.openxmlformats.org/spreadsheetml/2006/main" count="72" uniqueCount="44">
  <si>
    <t>Calcul du moment du chariot :</t>
  </si>
  <si>
    <t>Capacité nominale du chariot :</t>
  </si>
  <si>
    <t>+</t>
  </si>
  <si>
    <t>=</t>
  </si>
  <si>
    <t>Calcul du moment de l'accessoire :</t>
  </si>
  <si>
    <t>Poids de l'accessoire :</t>
  </si>
  <si>
    <t>Calcul De la capacité restante :</t>
  </si>
  <si>
    <t>ou +</t>
  </si>
  <si>
    <t xml:space="preserve">Moment restant : </t>
  </si>
  <si>
    <t>x</t>
  </si>
  <si>
    <t>Distance entre le centre de la roue avant et la face avant des fourches :</t>
  </si>
  <si>
    <r>
      <t>Epaisseur de l'accessoire</t>
    </r>
    <r>
      <rPr>
        <sz val="9"/>
        <rFont val="Arial"/>
        <family val="2"/>
      </rPr>
      <t xml:space="preserve"> </t>
    </r>
    <r>
      <rPr>
        <sz val="6"/>
        <rFont val="Arial"/>
        <family val="2"/>
      </rPr>
      <t>(à mesurer ou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</si>
  <si>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le chariot :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</si>
  <si>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 xml:space="preserve">ravité de l'accessoire : </t>
    </r>
    <r>
      <rPr>
        <sz val="6"/>
        <rFont val="Arial"/>
        <family val="2"/>
      </rPr>
      <t>(à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</si>
  <si>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l'accessoire :</t>
    </r>
  </si>
  <si>
    <t>N° série chariot :</t>
  </si>
  <si>
    <t>N° série accessoire :</t>
  </si>
  <si>
    <t>(obligatoire)</t>
  </si>
  <si>
    <t>en kg</t>
  </si>
  <si>
    <t xml:space="preserve">Nouvelle plaque de capacités à apposer sur le chariot :         </t>
  </si>
  <si>
    <t xml:space="preserve">                CALCUL DES REDUCTIONS DE CAPACITES</t>
  </si>
  <si>
    <t>renseigner uniquement les cellules ''grisées''</t>
  </si>
  <si>
    <t xml:space="preserve">Réaliser l'éssai dynamique CdG à   </t>
  </si>
  <si>
    <t xml:space="preserve">Réaliser l'éssai statique CdG à   </t>
  </si>
  <si>
    <r>
      <t xml:space="preserve">Capacité </t>
    </r>
    <r>
      <rPr>
        <b/>
        <sz val="12"/>
        <rFont val="Arial Black"/>
        <family val="2"/>
      </rPr>
      <t>Q</t>
    </r>
  </si>
  <si>
    <r>
      <t xml:space="preserve">kg </t>
    </r>
    <r>
      <rPr>
        <b/>
        <sz val="8"/>
        <rFont val="Arial"/>
        <family val="2"/>
      </rPr>
      <t>(Q + 10%)</t>
    </r>
  </si>
  <si>
    <r>
      <t>kg</t>
    </r>
    <r>
      <rPr>
        <b/>
        <sz val="8"/>
        <rFont val="Arial"/>
        <family val="2"/>
      </rPr>
      <t xml:space="preserve"> (Q + 25%)</t>
    </r>
  </si>
  <si>
    <t>Les valeurs calculées sur la plaque sont arrondies à la dizaine de kg inférieure</t>
  </si>
  <si>
    <t>Feuille de calcul établie par :</t>
  </si>
  <si>
    <t xml:space="preserve">le : </t>
  </si>
  <si>
    <t>Signature :</t>
  </si>
  <si>
    <t>mm avec une charge d'essai de :</t>
  </si>
  <si>
    <t xml:space="preserve">mm            </t>
  </si>
  <si>
    <t xml:space="preserve">         </t>
  </si>
  <si>
    <r>
      <t>mm</t>
    </r>
    <r>
      <rPr>
        <b/>
        <sz val="9"/>
        <rFont val="Arial"/>
        <family val="2"/>
      </rPr>
      <t xml:space="preserve">        </t>
    </r>
  </si>
  <si>
    <t>Distance entre le centre de la roue avant et la face avant du tablier du chariot :</t>
  </si>
  <si>
    <t>Epaisseur des fournches</t>
  </si>
  <si>
    <r>
      <t>jusqu'à la hauteur :</t>
    </r>
    <r>
      <rPr>
        <sz val="7"/>
        <rFont val="Arial"/>
        <family val="2"/>
      </rPr>
      <t>(à relever sur ancienne plaque, ou sur doc technique du chariot)</t>
    </r>
  </si>
  <si>
    <t xml:space="preserve"> mm</t>
  </si>
  <si>
    <t xml:space="preserve"> kg</t>
  </si>
  <si>
    <t xml:space="preserve"> kg.mm</t>
  </si>
  <si>
    <t xml:space="preserve"> mm </t>
  </si>
  <si>
    <t xml:space="preserve"> kg </t>
  </si>
  <si>
    <t>D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</si>
</sst>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4" formatCode="d\ mmmm\ yyyy"/>
    <numFmt numFmtId="176" formatCode="0;\-0;;@"/>
  </numFmts>
  <fonts count="20" x14ac:knownFonts="1">
    <font>
      <sz val="10"/>
      <name val="Arial"/>
    </font>
    <font>
      <b/>
      <sz val="10"/>
      <name val="Arial"/>
      <family val="2"/>
    </font>
    <font>
      <sz val="9"/>
      <name val="Arial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 Black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i/>
      <sz val="9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fgColor indexed="1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64"/>
      </top>
      <bottom style="thick">
        <color indexed="10"/>
      </bottom>
      <diagonal/>
    </border>
    <border>
      <left/>
      <right style="thick">
        <color indexed="10"/>
      </right>
      <top style="thick">
        <color indexed="64"/>
      </top>
      <bottom style="thick">
        <color indexed="1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2" fillId="0" borderId="1" xfId="0" applyFont="1" applyBorder="1" applyProtection="1"/>
    <xf numFmtId="0" fontId="4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Border="1" applyProtection="1"/>
    <xf numFmtId="0" fontId="5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6" fillId="0" borderId="0" xfId="0" applyFont="1" applyFill="1" applyProtection="1"/>
    <xf numFmtId="0" fontId="7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7" fillId="0" borderId="0" xfId="0" applyFont="1" applyBorder="1" applyProtection="1"/>
    <xf numFmtId="0" fontId="6" fillId="0" borderId="0" xfId="0" applyFont="1" applyFill="1" applyBorder="1" applyProtection="1"/>
    <xf numFmtId="0" fontId="0" fillId="0" borderId="0" xfId="0" applyProtection="1"/>
    <xf numFmtId="0" fontId="1" fillId="0" borderId="0" xfId="0" applyFont="1" applyProtection="1"/>
    <xf numFmtId="0" fontId="0" fillId="0" borderId="2" xfId="0" applyBorder="1" applyProtection="1"/>
    <xf numFmtId="0" fontId="0" fillId="0" borderId="0" xfId="0" applyBorder="1" applyProtection="1"/>
    <xf numFmtId="0" fontId="1" fillId="0" borderId="2" xfId="0" applyFont="1" applyBorder="1" applyProtection="1"/>
    <xf numFmtId="0" fontId="6" fillId="0" borderId="0" xfId="0" applyFont="1" applyBorder="1" applyAlignment="1" applyProtection="1">
      <alignment horizontal="right"/>
    </xf>
    <xf numFmtId="0" fontId="0" fillId="0" borderId="2" xfId="0" applyBorder="1" applyAlignment="1" applyProtection="1">
      <alignment horizontal="center"/>
    </xf>
    <xf numFmtId="1" fontId="1" fillId="0" borderId="0" xfId="0" applyNumberFormat="1" applyFont="1" applyBorder="1" applyProtection="1"/>
    <xf numFmtId="1" fontId="1" fillId="0" borderId="0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0" fontId="7" fillId="2" borderId="3" xfId="0" applyFont="1" applyFill="1" applyBorder="1" applyProtection="1"/>
    <xf numFmtId="0" fontId="7" fillId="2" borderId="4" xfId="0" applyFont="1" applyFill="1" applyBorder="1" applyProtection="1"/>
    <xf numFmtId="0" fontId="9" fillId="2" borderId="4" xfId="0" applyFont="1" applyFill="1" applyBorder="1" applyAlignment="1" applyProtection="1">
      <alignment horizontal="center"/>
    </xf>
    <xf numFmtId="1" fontId="7" fillId="2" borderId="4" xfId="0" applyNumberFormat="1" applyFont="1" applyFill="1" applyBorder="1" applyProtection="1"/>
    <xf numFmtId="0" fontId="7" fillId="2" borderId="5" xfId="0" applyFont="1" applyFill="1" applyBorder="1" applyProtection="1"/>
    <xf numFmtId="0" fontId="1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horizontal="center" vertical="top"/>
    </xf>
    <xf numFmtId="0" fontId="11" fillId="0" borderId="0" xfId="0" applyFont="1" applyBorder="1" applyAlignment="1" applyProtection="1">
      <alignment vertical="top"/>
    </xf>
    <xf numFmtId="0" fontId="1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Border="1" applyProtection="1"/>
    <xf numFmtId="0" fontId="6" fillId="0" borderId="1" xfId="0" applyFont="1" applyBorder="1" applyProtection="1"/>
    <xf numFmtId="1" fontId="15" fillId="0" borderId="0" xfId="0" applyNumberFormat="1" applyFont="1" applyBorder="1" applyProtection="1"/>
    <xf numFmtId="0" fontId="16" fillId="0" borderId="0" xfId="0" applyFont="1" applyBorder="1" applyProtection="1"/>
    <xf numFmtId="0" fontId="17" fillId="0" borderId="0" xfId="0" applyFont="1" applyBorder="1" applyProtection="1"/>
    <xf numFmtId="0" fontId="1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6" fillId="0" borderId="0" xfId="0" applyFont="1" applyBorder="1" applyAlignment="1" applyProtection="1">
      <alignment horizontal="left"/>
    </xf>
    <xf numFmtId="1" fontId="6" fillId="0" borderId="1" xfId="0" applyNumberFormat="1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8" xfId="0" applyFont="1" applyBorder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  <xf numFmtId="0" fontId="14" fillId="0" borderId="0" xfId="0" applyFont="1" applyProtection="1"/>
    <xf numFmtId="0" fontId="5" fillId="0" borderId="0" xfId="0" applyFont="1" applyBorder="1" applyProtection="1"/>
    <xf numFmtId="0" fontId="2" fillId="2" borderId="0" xfId="0" applyFont="1" applyFill="1" applyProtection="1"/>
    <xf numFmtId="0" fontId="0" fillId="0" borderId="0" xfId="0" applyAlignment="1" applyProtection="1">
      <alignment horizontal="left"/>
    </xf>
    <xf numFmtId="0" fontId="0" fillId="0" borderId="8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5" fillId="0" borderId="1" xfId="0" applyFont="1" applyBorder="1" applyProtection="1"/>
    <xf numFmtId="0" fontId="2" fillId="0" borderId="14" xfId="0" applyFont="1" applyBorder="1" applyAlignment="1" applyProtection="1">
      <alignment horizontal="right"/>
    </xf>
    <xf numFmtId="0" fontId="2" fillId="0" borderId="15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6" fillId="0" borderId="16" xfId="0" applyFont="1" applyBorder="1" applyProtection="1"/>
    <xf numFmtId="0" fontId="2" fillId="0" borderId="16" xfId="0" applyFont="1" applyBorder="1" applyProtection="1"/>
    <xf numFmtId="0" fontId="2" fillId="0" borderId="0" xfId="0" applyFont="1" applyAlignment="1" applyProtection="1">
      <alignment horizontal="left"/>
    </xf>
    <xf numFmtId="0" fontId="5" fillId="0" borderId="0" xfId="0" applyFont="1" applyProtection="1"/>
    <xf numFmtId="0" fontId="19" fillId="0" borderId="1" xfId="0" applyFont="1" applyBorder="1" applyProtection="1"/>
    <xf numFmtId="0" fontId="6" fillId="0" borderId="0" xfId="0" applyFont="1" applyBorder="1" applyAlignment="1" applyProtection="1">
      <alignment horizontal="center"/>
    </xf>
    <xf numFmtId="0" fontId="1" fillId="0" borderId="0" xfId="0" applyFont="1" applyFill="1" applyBorder="1" applyProtection="1"/>
    <xf numFmtId="1" fontId="0" fillId="0" borderId="0" xfId="0" applyNumberFormat="1" applyBorder="1" applyProtection="1"/>
    <xf numFmtId="176" fontId="1" fillId="0" borderId="0" xfId="0" applyNumberFormat="1" applyFont="1" applyFill="1" applyBorder="1" applyProtection="1"/>
    <xf numFmtId="0" fontId="1" fillId="3" borderId="9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Border="1" applyAlignment="1" applyProtection="1">
      <alignment horizontal="center"/>
    </xf>
    <xf numFmtId="174" fontId="1" fillId="0" borderId="8" xfId="0" applyNumberFormat="1" applyFont="1" applyBorder="1" applyAlignment="1" applyProtection="1">
      <alignment horizontal="left"/>
    </xf>
    <xf numFmtId="174" fontId="1" fillId="0" borderId="17" xfId="0" applyNumberFormat="1" applyFont="1" applyBorder="1" applyAlignment="1" applyProtection="1">
      <alignment horizontal="left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" fillId="3" borderId="21" xfId="0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47</xdr:row>
      <xdr:rowOff>38100</xdr:rowOff>
    </xdr:from>
    <xdr:to>
      <xdr:col>2</xdr:col>
      <xdr:colOff>209550</xdr:colOff>
      <xdr:row>61</xdr:row>
      <xdr:rowOff>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BA6E957F-E6C7-EE21-A09A-40D066B6FE38}"/>
            </a:ext>
          </a:extLst>
        </xdr:cNvPr>
        <xdr:cNvSpPr>
          <a:spLocks noChangeArrowheads="1"/>
        </xdr:cNvSpPr>
      </xdr:nvSpPr>
      <xdr:spPr bwMode="auto">
        <a:xfrm>
          <a:off x="676275" y="6705600"/>
          <a:ext cx="885825" cy="2143125"/>
        </a:xfrm>
        <a:prstGeom prst="upArrow">
          <a:avLst>
            <a:gd name="adj1" fmla="val 50000"/>
            <a:gd name="adj2" fmla="val 60484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60</xdr:row>
      <xdr:rowOff>0</xdr:rowOff>
    </xdr:from>
    <xdr:to>
      <xdr:col>9</xdr:col>
      <xdr:colOff>419100</xdr:colOff>
      <xdr:row>61</xdr:row>
      <xdr:rowOff>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BBD6DB54-65FB-0F3F-ED46-E4144E30DA35}"/>
            </a:ext>
          </a:extLst>
        </xdr:cNvPr>
        <xdr:cNvSpPr>
          <a:spLocks noChangeArrowheads="1"/>
        </xdr:cNvSpPr>
      </xdr:nvSpPr>
      <xdr:spPr bwMode="auto">
        <a:xfrm>
          <a:off x="1343025" y="8696325"/>
          <a:ext cx="4591050" cy="152400"/>
        </a:xfrm>
        <a:prstGeom prst="homePlate">
          <a:avLst>
            <a:gd name="adj" fmla="val 753125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52</xdr:row>
      <xdr:rowOff>0</xdr:rowOff>
    </xdr:from>
    <xdr:to>
      <xdr:col>9</xdr:col>
      <xdr:colOff>0</xdr:colOff>
      <xdr:row>59</xdr:row>
      <xdr:rowOff>142875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FA57FB8B-AA04-5E8B-3D71-B3BDAADF40A2}"/>
            </a:ext>
          </a:extLst>
        </xdr:cNvPr>
        <xdr:cNvSpPr>
          <a:spLocks/>
        </xdr:cNvSpPr>
      </xdr:nvSpPr>
      <xdr:spPr bwMode="auto">
        <a:xfrm>
          <a:off x="5114925" y="7477125"/>
          <a:ext cx="400050" cy="1209675"/>
        </a:xfrm>
        <a:prstGeom prst="rightBrace">
          <a:avLst>
            <a:gd name="adj1" fmla="val 25198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361950</xdr:colOff>
      <xdr:row>52</xdr:row>
      <xdr:rowOff>0</xdr:rowOff>
    </xdr:from>
    <xdr:to>
      <xdr:col>3</xdr:col>
      <xdr:colOff>361950</xdr:colOff>
      <xdr:row>60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2C3B685F-8520-A07F-15EE-61B783991E88}"/>
            </a:ext>
          </a:extLst>
        </xdr:cNvPr>
        <xdr:cNvSpPr>
          <a:spLocks noChangeShapeType="1"/>
        </xdr:cNvSpPr>
      </xdr:nvSpPr>
      <xdr:spPr bwMode="auto">
        <a:xfrm>
          <a:off x="2486025" y="7477125"/>
          <a:ext cx="0" cy="12192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51</xdr:row>
      <xdr:rowOff>142875</xdr:rowOff>
    </xdr:from>
    <xdr:to>
      <xdr:col>5</xdr:col>
      <xdr:colOff>57150</xdr:colOff>
      <xdr:row>60</xdr:row>
      <xdr:rowOff>9525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59B07FB0-0372-968B-0C22-CCD48F6050FA}"/>
            </a:ext>
          </a:extLst>
        </xdr:cNvPr>
        <xdr:cNvSpPr>
          <a:spLocks noChangeShapeType="1"/>
        </xdr:cNvSpPr>
      </xdr:nvSpPr>
      <xdr:spPr bwMode="auto">
        <a:xfrm>
          <a:off x="3629025" y="7467600"/>
          <a:ext cx="0" cy="12382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361950</xdr:colOff>
      <xdr:row>61</xdr:row>
      <xdr:rowOff>9525</xdr:rowOff>
    </xdr:from>
    <xdr:to>
      <xdr:col>3</xdr:col>
      <xdr:colOff>361950</xdr:colOff>
      <xdr:row>62</xdr:row>
      <xdr:rowOff>95250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223CE97-0836-1EE1-A594-8EC081D9DAA6}"/>
            </a:ext>
          </a:extLst>
        </xdr:cNvPr>
        <xdr:cNvSpPr>
          <a:spLocks noChangeShapeType="1"/>
        </xdr:cNvSpPr>
      </xdr:nvSpPr>
      <xdr:spPr bwMode="auto">
        <a:xfrm flipH="1">
          <a:off x="2486025" y="8858250"/>
          <a:ext cx="0" cy="1714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61</xdr:row>
      <xdr:rowOff>0</xdr:rowOff>
    </xdr:from>
    <xdr:to>
      <xdr:col>5</xdr:col>
      <xdr:colOff>57150</xdr:colOff>
      <xdr:row>62</xdr:row>
      <xdr:rowOff>95250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1EA4B86B-951A-FAF7-4EF1-A372BBA3B547}"/>
            </a:ext>
          </a:extLst>
        </xdr:cNvPr>
        <xdr:cNvSpPr>
          <a:spLocks noChangeShapeType="1"/>
        </xdr:cNvSpPr>
      </xdr:nvSpPr>
      <xdr:spPr bwMode="auto">
        <a:xfrm flipH="1">
          <a:off x="3629025" y="8848725"/>
          <a:ext cx="0" cy="18097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9</xdr:col>
          <xdr:colOff>485775</xdr:colOff>
          <xdr:row>2</xdr:row>
          <xdr:rowOff>19050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B8D6F084-0FEB-7C3D-C8CE-6EE7C6FF36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0</xdr:colOff>
      <xdr:row>47</xdr:row>
      <xdr:rowOff>123825</xdr:rowOff>
    </xdr:from>
    <xdr:to>
      <xdr:col>7</xdr:col>
      <xdr:colOff>0</xdr:colOff>
      <xdr:row>48</xdr:row>
      <xdr:rowOff>19050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854355F4-DB2B-43B7-43EC-A4E48FD79894}"/>
            </a:ext>
          </a:extLst>
        </xdr:cNvPr>
        <xdr:cNvSpPr>
          <a:spLocks noChangeShapeType="1"/>
        </xdr:cNvSpPr>
      </xdr:nvSpPr>
      <xdr:spPr bwMode="auto">
        <a:xfrm flipV="1">
          <a:off x="4305300" y="6791325"/>
          <a:ext cx="0" cy="1714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47</xdr:row>
      <xdr:rowOff>114300</xdr:rowOff>
    </xdr:from>
    <xdr:to>
      <xdr:col>9</xdr:col>
      <xdr:colOff>0</xdr:colOff>
      <xdr:row>49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C404A830-08E3-56A5-3E63-7C7DE0A6C7EF}"/>
            </a:ext>
          </a:extLst>
        </xdr:cNvPr>
        <xdr:cNvSpPr>
          <a:spLocks noChangeShapeType="1"/>
        </xdr:cNvSpPr>
      </xdr:nvSpPr>
      <xdr:spPr bwMode="auto">
        <a:xfrm flipV="1">
          <a:off x="5514975" y="6781800"/>
          <a:ext cx="0" cy="1809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54</xdr:row>
      <xdr:rowOff>9525</xdr:rowOff>
    </xdr:from>
    <xdr:to>
      <xdr:col>1</xdr:col>
      <xdr:colOff>304800</xdr:colOff>
      <xdr:row>54</xdr:row>
      <xdr:rowOff>9525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025729AF-6FC8-6F3F-7086-6DE96CF11DD5}"/>
            </a:ext>
          </a:extLst>
        </xdr:cNvPr>
        <xdr:cNvSpPr>
          <a:spLocks noChangeShapeType="1"/>
        </xdr:cNvSpPr>
      </xdr:nvSpPr>
      <xdr:spPr bwMode="auto">
        <a:xfrm>
          <a:off x="447675" y="77914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57</xdr:row>
      <xdr:rowOff>9525</xdr:rowOff>
    </xdr:from>
    <xdr:to>
      <xdr:col>1</xdr:col>
      <xdr:colOff>304800</xdr:colOff>
      <xdr:row>57</xdr:row>
      <xdr:rowOff>9525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AE8E368D-8206-E0ED-1A6D-E6C07414367F}"/>
            </a:ext>
          </a:extLst>
        </xdr:cNvPr>
        <xdr:cNvSpPr>
          <a:spLocks noChangeShapeType="1"/>
        </xdr:cNvSpPr>
      </xdr:nvSpPr>
      <xdr:spPr bwMode="auto">
        <a:xfrm>
          <a:off x="447675" y="82486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60</xdr:row>
      <xdr:rowOff>9525</xdr:rowOff>
    </xdr:from>
    <xdr:to>
      <xdr:col>1</xdr:col>
      <xdr:colOff>304800</xdr:colOff>
      <xdr:row>60</xdr:row>
      <xdr:rowOff>9525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45998203-5BE3-F614-CCC2-85572215F942}"/>
            </a:ext>
          </a:extLst>
        </xdr:cNvPr>
        <xdr:cNvSpPr>
          <a:spLocks noChangeShapeType="1"/>
        </xdr:cNvSpPr>
      </xdr:nvSpPr>
      <xdr:spPr bwMode="auto">
        <a:xfrm>
          <a:off x="447675" y="87058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219075</xdr:colOff>
      <xdr:row>25</xdr:row>
      <xdr:rowOff>9525</xdr:rowOff>
    </xdr:from>
    <xdr:to>
      <xdr:col>7</xdr:col>
      <xdr:colOff>476250</xdr:colOff>
      <xdr:row>25</xdr:row>
      <xdr:rowOff>152400</xdr:rowOff>
    </xdr:to>
    <xdr:sp macro="" textlink="">
      <xdr:nvSpPr>
        <xdr:cNvPr id="2062" name="AutoShape 14">
          <a:extLst>
            <a:ext uri="{FF2B5EF4-FFF2-40B4-BE49-F238E27FC236}">
              <a16:creationId xmlns:a16="http://schemas.microsoft.com/office/drawing/2014/main" id="{B6B9D972-77FE-7AB4-008E-CAE7605478E8}"/>
            </a:ext>
          </a:extLst>
        </xdr:cNvPr>
        <xdr:cNvSpPr>
          <a:spLocks/>
        </xdr:cNvSpPr>
      </xdr:nvSpPr>
      <xdr:spPr bwMode="auto">
        <a:xfrm>
          <a:off x="4524375" y="3609975"/>
          <a:ext cx="257175" cy="142875"/>
        </a:xfrm>
        <a:prstGeom prst="rightBrace">
          <a:avLst>
            <a:gd name="adj1" fmla="val 8333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85725</xdr:rowOff>
    </xdr:from>
    <xdr:to>
      <xdr:col>9</xdr:col>
      <xdr:colOff>895350</xdr:colOff>
      <xdr:row>64</xdr:row>
      <xdr:rowOff>0</xdr:rowOff>
    </xdr:to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F16F8630-C2C1-DB9D-1C4E-8136FFEFB9EB}"/>
            </a:ext>
          </a:extLst>
        </xdr:cNvPr>
        <xdr:cNvSpPr>
          <a:spLocks noChangeArrowheads="1"/>
        </xdr:cNvSpPr>
      </xdr:nvSpPr>
      <xdr:spPr bwMode="auto">
        <a:xfrm>
          <a:off x="9525" y="6667500"/>
          <a:ext cx="6400800" cy="2581275"/>
        </a:xfrm>
        <a:prstGeom prst="rect">
          <a:avLst/>
        </a:prstGeom>
        <a:noFill/>
        <a:ln w="635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23</xdr:row>
      <xdr:rowOff>0</xdr:rowOff>
    </xdr:from>
    <xdr:to>
      <xdr:col>9</xdr:col>
      <xdr:colOff>895350</xdr:colOff>
      <xdr:row>27</xdr:row>
      <xdr:rowOff>57150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406475E5-3B6F-FDA8-8EBD-03F41CFE86FD}"/>
            </a:ext>
          </a:extLst>
        </xdr:cNvPr>
        <xdr:cNvSpPr txBox="1">
          <a:spLocks noChangeArrowheads="1"/>
        </xdr:cNvSpPr>
      </xdr:nvSpPr>
      <xdr:spPr bwMode="auto">
        <a:xfrm>
          <a:off x="4895850" y="3343275"/>
          <a:ext cx="1514475" cy="657225"/>
        </a:xfrm>
        <a:prstGeom prst="rect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18000" tIns="10800" rIns="18000" bIns="1080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980" b="0" i="0" u="none" strike="noStrike" baseline="0">
              <a:solidFill>
                <a:srgbClr val="000000"/>
              </a:solidFill>
              <a:latin typeface="Arial"/>
              <a:cs typeface="Arial"/>
            </a:rPr>
            <a:t>Pour calculer les réductions de capacité d'un chariot sans accessoire, renseigner 0  (zéro)</a:t>
          </a:r>
        </a:p>
      </xdr:txBody>
    </xdr:sp>
    <xdr:clientData/>
  </xdr:twoCellAnchor>
  <xdr:twoCellAnchor>
    <xdr:from>
      <xdr:col>7</xdr:col>
      <xdr:colOff>285750</xdr:colOff>
      <xdr:row>35</xdr:row>
      <xdr:rowOff>9525</xdr:rowOff>
    </xdr:from>
    <xdr:to>
      <xdr:col>7</xdr:col>
      <xdr:colOff>409575</xdr:colOff>
      <xdr:row>35</xdr:row>
      <xdr:rowOff>152400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3ED75E24-8BFB-B869-FAC7-CB29F60587FF}"/>
            </a:ext>
          </a:extLst>
        </xdr:cNvPr>
        <xdr:cNvSpPr>
          <a:spLocks/>
        </xdr:cNvSpPr>
      </xdr:nvSpPr>
      <xdr:spPr bwMode="auto">
        <a:xfrm>
          <a:off x="4591050" y="4886325"/>
          <a:ext cx="123825" cy="142875"/>
        </a:xfrm>
        <a:prstGeom prst="rightBrace">
          <a:avLst>
            <a:gd name="adj1" fmla="val 9615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7</xdr:col>
      <xdr:colOff>495300</xdr:colOff>
      <xdr:row>33</xdr:row>
      <xdr:rowOff>123825</xdr:rowOff>
    </xdr:from>
    <xdr:to>
      <xdr:col>9</xdr:col>
      <xdr:colOff>638175</xdr:colOff>
      <xdr:row>36</xdr:row>
      <xdr:rowOff>57150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54E6C510-47DB-3A10-6808-663E00C9463F}"/>
            </a:ext>
          </a:extLst>
        </xdr:cNvPr>
        <xdr:cNvSpPr txBox="1">
          <a:spLocks noChangeArrowheads="1"/>
        </xdr:cNvSpPr>
      </xdr:nvSpPr>
      <xdr:spPr bwMode="auto">
        <a:xfrm>
          <a:off x="4800600" y="4772025"/>
          <a:ext cx="1352550" cy="34290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épaisseur de la fourche</a:t>
          </a:r>
        </a:p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 pas d'accessoire</a:t>
          </a:r>
        </a:p>
        <a:p>
          <a:pPr algn="ctr" rtl="0">
            <a:lnSpc>
              <a:spcPts val="9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333375</xdr:colOff>
      <xdr:row>49</xdr:row>
      <xdr:rowOff>104775</xdr:rowOff>
    </xdr:from>
    <xdr:to>
      <xdr:col>1</xdr:col>
      <xdr:colOff>685800</xdr:colOff>
      <xdr:row>59</xdr:row>
      <xdr:rowOff>133350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6B5C8EC7-D8C7-394C-3442-E84DDF32A306}"/>
            </a:ext>
          </a:extLst>
        </xdr:cNvPr>
        <xdr:cNvSpPr txBox="1">
          <a:spLocks noChangeArrowheads="1"/>
        </xdr:cNvSpPr>
      </xdr:nvSpPr>
      <xdr:spPr bwMode="auto">
        <a:xfrm>
          <a:off x="914400" y="7067550"/>
          <a:ext cx="3524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0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Hauteur élévation</a:t>
          </a:r>
        </a:p>
      </xdr:txBody>
    </xdr:sp>
    <xdr:clientData/>
  </xdr:twoCellAnchor>
  <xdr:twoCellAnchor>
    <xdr:from>
      <xdr:col>1</xdr:col>
      <xdr:colOff>342900</xdr:colOff>
      <xdr:row>60</xdr:row>
      <xdr:rowOff>0</xdr:rowOff>
    </xdr:from>
    <xdr:to>
      <xdr:col>2</xdr:col>
      <xdr:colOff>19050</xdr:colOff>
      <xdr:row>61</xdr:row>
      <xdr:rowOff>57150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E23D95BB-D34A-992E-9426-DA207569692B}"/>
            </a:ext>
          </a:extLst>
        </xdr:cNvPr>
        <xdr:cNvSpPr txBox="1">
          <a:spLocks noChangeArrowheads="1"/>
        </xdr:cNvSpPr>
      </xdr:nvSpPr>
      <xdr:spPr bwMode="auto">
        <a:xfrm>
          <a:off x="923925" y="869632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82800" anchor="b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  <xdr:twoCellAnchor>
    <xdr:from>
      <xdr:col>2</xdr:col>
      <xdr:colOff>85725</xdr:colOff>
      <xdr:row>59</xdr:row>
      <xdr:rowOff>142875</xdr:rowOff>
    </xdr:from>
    <xdr:to>
      <xdr:col>7</xdr:col>
      <xdr:colOff>523875</xdr:colOff>
      <xdr:row>61</xdr:row>
      <xdr:rowOff>19050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B8697075-5BCB-AF1E-532A-85FB118CD15F}"/>
            </a:ext>
          </a:extLst>
        </xdr:cNvPr>
        <xdr:cNvSpPr txBox="1">
          <a:spLocks noChangeArrowheads="1"/>
        </xdr:cNvSpPr>
      </xdr:nvSpPr>
      <xdr:spPr bwMode="auto">
        <a:xfrm>
          <a:off x="1438275" y="8686800"/>
          <a:ext cx="3390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Distance du Centre De Gravité de la charge  </a:t>
          </a: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20088-F764-4350-9900-731B81848FC1}">
  <sheetPr>
    <pageSetUpPr fitToPage="1"/>
  </sheetPr>
  <dimension ref="A1:J78"/>
  <sheetViews>
    <sheetView tabSelected="1" topLeftCell="A4" zoomScaleNormal="80" workbookViewId="0">
      <selection activeCell="L51" sqref="L51"/>
    </sheetView>
  </sheetViews>
  <sheetFormatPr baseColWidth="10" defaultColWidth="11.5703125" defaultRowHeight="12.75" x14ac:dyDescent="0.2"/>
  <cols>
    <col min="1" max="1" width="8.7109375" style="1" customWidth="1"/>
    <col min="2" max="4" width="11.5703125" style="1" customWidth="1"/>
    <col min="5" max="5" width="10.140625" style="1" customWidth="1"/>
    <col min="6" max="6" width="1.5703125" style="1" customWidth="1"/>
    <col min="7" max="7" width="9.42578125" style="1" customWidth="1"/>
    <col min="8" max="8" width="8.7109375" style="1" customWidth="1"/>
    <col min="9" max="9" width="9.42578125" style="1" customWidth="1"/>
    <col min="10" max="10" width="13.5703125" style="1" customWidth="1"/>
    <col min="11" max="16384" width="11.5703125" style="1"/>
  </cols>
  <sheetData>
    <row r="1" spans="1:10" x14ac:dyDescent="0.2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4.9000000000000004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25.5" thickBot="1" x14ac:dyDescent="0.55000000000000004">
      <c r="A4" s="15"/>
      <c r="B4" s="15"/>
      <c r="C4" s="15"/>
      <c r="D4" s="55" t="s">
        <v>20</v>
      </c>
      <c r="E4" s="15"/>
      <c r="F4" s="15"/>
      <c r="G4" s="15"/>
      <c r="H4" s="15"/>
      <c r="I4" s="15"/>
      <c r="J4" s="15"/>
    </row>
    <row r="5" spans="1:10" ht="14.25" thickTop="1" thickBot="1" x14ac:dyDescent="0.25">
      <c r="A5" s="15"/>
      <c r="B5" s="15"/>
      <c r="C5" s="56"/>
      <c r="D5" s="56"/>
      <c r="E5" s="56" t="s">
        <v>21</v>
      </c>
      <c r="F5" s="56"/>
      <c r="G5" s="56"/>
      <c r="H5" s="56"/>
      <c r="I5" s="15"/>
      <c r="J5" s="15"/>
    </row>
    <row r="6" spans="1:10" ht="13.5" thickTop="1" x14ac:dyDescent="0.2">
      <c r="A6" s="2"/>
      <c r="B6" s="3" t="s">
        <v>0</v>
      </c>
      <c r="C6" s="2"/>
      <c r="D6" s="2"/>
      <c r="E6" s="2"/>
      <c r="F6" s="2"/>
      <c r="G6" s="2"/>
      <c r="H6" s="2"/>
      <c r="I6" s="15"/>
      <c r="J6" s="15"/>
    </row>
    <row r="7" spans="1:10" ht="7.15" customHeight="1" thickBot="1" x14ac:dyDescent="0.25">
      <c r="A7" s="2"/>
      <c r="B7" s="2"/>
      <c r="C7" s="2"/>
      <c r="D7" s="2"/>
      <c r="E7" s="2"/>
      <c r="F7" s="2"/>
      <c r="G7" s="2"/>
      <c r="H7" s="2"/>
      <c r="I7" s="15"/>
      <c r="J7" s="15"/>
    </row>
    <row r="8" spans="1:10" ht="13.9" customHeight="1" thickTop="1" thickBot="1" x14ac:dyDescent="0.25">
      <c r="A8" s="4" t="s">
        <v>12</v>
      </c>
      <c r="B8" s="4"/>
      <c r="C8" s="4"/>
      <c r="D8" s="4"/>
      <c r="E8" s="4"/>
      <c r="F8" s="7"/>
      <c r="G8" s="79">
        <v>500</v>
      </c>
      <c r="H8" s="72" t="s">
        <v>38</v>
      </c>
      <c r="I8" s="15"/>
      <c r="J8" s="15"/>
    </row>
    <row r="9" spans="1:10" ht="6" customHeight="1" thickTop="1" thickBot="1" x14ac:dyDescent="0.25">
      <c r="A9" s="5"/>
      <c r="B9" s="2"/>
      <c r="C9" s="2"/>
      <c r="D9" s="2"/>
      <c r="E9" s="2"/>
      <c r="F9" s="9"/>
      <c r="G9" s="16"/>
      <c r="H9" s="2"/>
      <c r="I9" s="15"/>
      <c r="J9" s="15"/>
    </row>
    <row r="10" spans="1:10" ht="13.9" customHeight="1" thickTop="1" thickBot="1" x14ac:dyDescent="0.25">
      <c r="A10" s="66" t="s">
        <v>10</v>
      </c>
      <c r="B10" s="4"/>
      <c r="C10" s="4"/>
      <c r="D10" s="4"/>
      <c r="E10" s="4"/>
      <c r="F10" s="9" t="s">
        <v>2</v>
      </c>
      <c r="G10" s="79">
        <v>490</v>
      </c>
      <c r="H10" s="2" t="s">
        <v>38</v>
      </c>
      <c r="I10" s="15"/>
      <c r="J10" s="15"/>
    </row>
    <row r="11" spans="1:10" ht="13.9" customHeight="1" thickTop="1" x14ac:dyDescent="0.2">
      <c r="A11" s="2"/>
      <c r="B11" s="2"/>
      <c r="C11" s="2"/>
      <c r="D11" s="7"/>
      <c r="E11" s="7"/>
      <c r="F11" s="6" t="s">
        <v>3</v>
      </c>
      <c r="G11" s="44">
        <f>G8+G10</f>
        <v>990</v>
      </c>
      <c r="H11" s="2" t="s">
        <v>38</v>
      </c>
      <c r="I11" s="15"/>
      <c r="J11" s="15"/>
    </row>
    <row r="12" spans="1:10" ht="5.45" customHeight="1" thickBot="1" x14ac:dyDescent="0.25">
      <c r="A12" s="7"/>
      <c r="B12" s="2"/>
      <c r="C12" s="2"/>
      <c r="D12" s="2"/>
      <c r="E12" s="2"/>
      <c r="F12" s="8"/>
      <c r="G12" s="2"/>
      <c r="H12" s="2"/>
      <c r="I12" s="15"/>
      <c r="J12" s="15"/>
    </row>
    <row r="13" spans="1:10" ht="13.9" customHeight="1" thickTop="1" thickBot="1" x14ac:dyDescent="0.25">
      <c r="A13" s="4" t="s">
        <v>1</v>
      </c>
      <c r="B13" s="4"/>
      <c r="C13" s="4"/>
      <c r="D13" s="4"/>
      <c r="E13" s="4"/>
      <c r="F13" s="67" t="s">
        <v>9</v>
      </c>
      <c r="G13" s="79">
        <v>3250</v>
      </c>
      <c r="H13" s="79">
        <v>2030</v>
      </c>
      <c r="I13" s="79"/>
      <c r="J13" s="2" t="s">
        <v>39</v>
      </c>
    </row>
    <row r="14" spans="1:10" ht="13.9" customHeight="1" thickTop="1" thickBot="1" x14ac:dyDescent="0.25">
      <c r="A14" s="70" t="s">
        <v>37</v>
      </c>
      <c r="B14" s="71"/>
      <c r="C14" s="71"/>
      <c r="D14" s="71"/>
      <c r="E14" s="71"/>
      <c r="F14" s="9"/>
      <c r="G14" s="79">
        <v>3300</v>
      </c>
      <c r="H14" s="79">
        <v>5500</v>
      </c>
      <c r="I14" s="79"/>
      <c r="J14" s="2" t="s">
        <v>38</v>
      </c>
    </row>
    <row r="15" spans="1:10" ht="13.9" customHeight="1" thickTop="1" x14ac:dyDescent="0.2">
      <c r="A15" s="2"/>
      <c r="B15" s="2"/>
      <c r="C15" s="2"/>
      <c r="D15" s="2"/>
      <c r="E15" s="2"/>
      <c r="F15" s="6" t="s">
        <v>3</v>
      </c>
      <c r="G15" s="44">
        <f>G13*G11</f>
        <v>3217500</v>
      </c>
      <c r="H15" s="51">
        <f>G11*H13</f>
        <v>2009700</v>
      </c>
      <c r="I15" s="44">
        <f>G11*I13</f>
        <v>0</v>
      </c>
      <c r="J15" s="2" t="s">
        <v>40</v>
      </c>
    </row>
    <row r="16" spans="1:10" ht="7.15" customHeight="1" x14ac:dyDescent="0.2">
      <c r="A16" s="2"/>
      <c r="B16" s="2"/>
      <c r="C16" s="2"/>
      <c r="D16" s="2"/>
      <c r="E16" s="2"/>
      <c r="F16" s="2"/>
      <c r="G16" s="2"/>
      <c r="H16" s="2"/>
      <c r="I16" s="15"/>
      <c r="J16" s="15"/>
    </row>
    <row r="17" spans="1:10" ht="13.9" customHeight="1" x14ac:dyDescent="0.2">
      <c r="A17" s="2"/>
      <c r="B17" s="3" t="s">
        <v>4</v>
      </c>
      <c r="C17" s="2"/>
      <c r="D17" s="2"/>
      <c r="E17" s="2"/>
      <c r="F17" s="2"/>
      <c r="G17" s="2"/>
      <c r="H17" s="2"/>
      <c r="I17" s="15"/>
      <c r="J17" s="15"/>
    </row>
    <row r="18" spans="1:10" ht="7.15" customHeight="1" thickBot="1" x14ac:dyDescent="0.25">
      <c r="A18" s="2"/>
      <c r="B18" s="2"/>
      <c r="C18" s="2"/>
      <c r="D18" s="2"/>
      <c r="E18" s="2"/>
      <c r="F18" s="2"/>
      <c r="G18" s="2"/>
      <c r="H18" s="2"/>
      <c r="I18" s="15"/>
      <c r="J18" s="15"/>
    </row>
    <row r="19" spans="1:10" ht="13.9" customHeight="1" thickTop="1" thickBot="1" x14ac:dyDescent="0.25">
      <c r="A19" s="4" t="s">
        <v>36</v>
      </c>
      <c r="B19" s="4"/>
      <c r="C19" s="4"/>
      <c r="D19" s="4"/>
      <c r="E19" s="4"/>
      <c r="F19" s="2"/>
      <c r="G19" s="79">
        <v>50</v>
      </c>
      <c r="H19" s="73" t="s">
        <v>41</v>
      </c>
      <c r="I19" s="15"/>
      <c r="J19" s="15"/>
    </row>
    <row r="20" spans="1:10" ht="7.15" customHeight="1" thickTop="1" x14ac:dyDescent="0.2">
      <c r="A20" s="7"/>
      <c r="B20" s="7"/>
      <c r="C20" s="7"/>
      <c r="D20" s="7"/>
      <c r="E20" s="7"/>
      <c r="F20" s="2"/>
      <c r="G20" s="76"/>
      <c r="H20" s="73"/>
      <c r="I20" s="15"/>
      <c r="J20" s="15"/>
    </row>
    <row r="21" spans="1:10" ht="13.9" customHeight="1" x14ac:dyDescent="0.2">
      <c r="A21" s="74" t="s">
        <v>35</v>
      </c>
      <c r="B21" s="4"/>
      <c r="C21" s="4"/>
      <c r="D21" s="4"/>
      <c r="E21" s="4"/>
      <c r="F21" s="2"/>
      <c r="G21" s="78">
        <f>IF(G10&lt;G19,,G10-G19)</f>
        <v>440</v>
      </c>
      <c r="H21" s="73" t="s">
        <v>38</v>
      </c>
      <c r="I21" s="15"/>
      <c r="J21" s="15"/>
    </row>
    <row r="22" spans="1:10" ht="7.15" customHeight="1" thickBot="1" x14ac:dyDescent="0.25">
      <c r="A22" s="2"/>
      <c r="B22" s="2"/>
      <c r="C22" s="2"/>
      <c r="D22" s="2"/>
      <c r="E22" s="2"/>
      <c r="F22" s="2"/>
      <c r="G22" s="2"/>
      <c r="H22" s="73"/>
      <c r="I22" s="15"/>
      <c r="J22" s="15"/>
    </row>
    <row r="23" spans="1:10" ht="13.9" customHeight="1" thickTop="1" thickBot="1" x14ac:dyDescent="0.25">
      <c r="A23" s="4" t="s">
        <v>13</v>
      </c>
      <c r="B23" s="4"/>
      <c r="C23" s="4"/>
      <c r="D23" s="4"/>
      <c r="E23" s="4"/>
      <c r="F23" s="68" t="s">
        <v>2</v>
      </c>
      <c r="G23" s="79">
        <v>35</v>
      </c>
      <c r="H23" s="73" t="s">
        <v>41</v>
      </c>
      <c r="I23" s="57"/>
      <c r="J23" s="15"/>
    </row>
    <row r="24" spans="1:10" ht="13.9" customHeight="1" thickTop="1" x14ac:dyDescent="0.2">
      <c r="A24" s="7"/>
      <c r="B24" s="7"/>
      <c r="C24" s="7"/>
      <c r="D24" s="7"/>
      <c r="E24" s="7"/>
      <c r="F24" s="9" t="s">
        <v>3</v>
      </c>
      <c r="G24" s="44">
        <f>G21+G23</f>
        <v>475</v>
      </c>
      <c r="H24" s="73" t="s">
        <v>41</v>
      </c>
      <c r="I24" s="57"/>
      <c r="J24" s="15"/>
    </row>
    <row r="25" spans="1:10" ht="7.15" customHeight="1" thickBot="1" x14ac:dyDescent="0.25">
      <c r="A25" s="7"/>
      <c r="B25" s="7"/>
      <c r="C25" s="7"/>
      <c r="D25" s="7"/>
      <c r="E25" s="7"/>
      <c r="F25" s="69"/>
      <c r="G25" s="7"/>
      <c r="H25" s="73"/>
      <c r="I25" s="15"/>
      <c r="J25" s="15"/>
    </row>
    <row r="26" spans="1:10" ht="13.9" customHeight="1" thickTop="1" thickBot="1" x14ac:dyDescent="0.25">
      <c r="A26" s="4" t="s">
        <v>5</v>
      </c>
      <c r="B26" s="4"/>
      <c r="C26" s="4"/>
      <c r="D26" s="4"/>
      <c r="E26" s="4"/>
      <c r="F26" s="68" t="s">
        <v>9</v>
      </c>
      <c r="G26" s="79">
        <v>350</v>
      </c>
      <c r="H26" s="73" t="s">
        <v>42</v>
      </c>
      <c r="I26" s="57"/>
      <c r="J26" s="15"/>
    </row>
    <row r="27" spans="1:10" ht="13.9" customHeight="1" thickTop="1" x14ac:dyDescent="0.2">
      <c r="A27" s="2"/>
      <c r="B27" s="2"/>
      <c r="C27" s="2"/>
      <c r="D27" s="2"/>
      <c r="E27" s="2"/>
      <c r="F27" s="9" t="s">
        <v>3</v>
      </c>
      <c r="G27" s="44">
        <f>G24*G26</f>
        <v>166250</v>
      </c>
      <c r="H27" s="2" t="s">
        <v>40</v>
      </c>
      <c r="I27" s="15"/>
      <c r="J27" s="15"/>
    </row>
    <row r="28" spans="1:10" ht="6.6" customHeight="1" x14ac:dyDescent="0.2">
      <c r="A28" s="2"/>
      <c r="B28" s="2"/>
      <c r="C28" s="2"/>
      <c r="D28" s="2"/>
      <c r="E28" s="2"/>
      <c r="F28" s="9"/>
      <c r="G28" s="10"/>
      <c r="H28" s="2"/>
      <c r="I28" s="15"/>
      <c r="J28" s="15"/>
    </row>
    <row r="29" spans="1:10" ht="6.6" customHeight="1" x14ac:dyDescent="0.2">
      <c r="A29" s="2"/>
      <c r="B29" s="2"/>
      <c r="C29" s="2"/>
      <c r="D29" s="2"/>
      <c r="E29" s="2"/>
      <c r="F29" s="9"/>
      <c r="G29" s="10"/>
      <c r="H29" s="2"/>
      <c r="I29" s="15"/>
      <c r="J29" s="15"/>
    </row>
    <row r="30" spans="1:10" ht="13.9" customHeight="1" x14ac:dyDescent="0.2">
      <c r="A30" s="11" t="s">
        <v>8</v>
      </c>
      <c r="B30" s="4"/>
      <c r="C30" s="4"/>
      <c r="D30" s="4"/>
      <c r="E30" s="4"/>
      <c r="F30" s="12"/>
      <c r="G30" s="44">
        <f>G15-G27</f>
        <v>3051250</v>
      </c>
      <c r="H30" s="44">
        <f>H15-G27</f>
        <v>1843450</v>
      </c>
      <c r="I30" s="44">
        <f>I15-G27</f>
        <v>-166250</v>
      </c>
      <c r="J30" s="58" t="s">
        <v>40</v>
      </c>
    </row>
    <row r="31" spans="1:10" ht="9" customHeight="1" x14ac:dyDescent="0.2">
      <c r="A31" s="13"/>
      <c r="B31" s="7"/>
      <c r="C31" s="7"/>
      <c r="D31" s="7"/>
      <c r="E31" s="7"/>
      <c r="F31" s="9"/>
      <c r="G31" s="14"/>
      <c r="H31" s="2"/>
      <c r="I31" s="15"/>
      <c r="J31" s="15"/>
    </row>
    <row r="32" spans="1:10" x14ac:dyDescent="0.2">
      <c r="A32" s="2"/>
      <c r="B32" s="3" t="s">
        <v>6</v>
      </c>
      <c r="C32" s="2"/>
      <c r="D32" s="2"/>
      <c r="E32" s="2"/>
      <c r="F32" s="2"/>
      <c r="G32" s="2"/>
      <c r="H32" s="2"/>
      <c r="I32" s="15"/>
      <c r="J32" s="15"/>
    </row>
    <row r="33" spans="1:10" ht="8.4499999999999993" customHeight="1" x14ac:dyDescent="0.2">
      <c r="A33" s="2"/>
      <c r="B33" s="2"/>
      <c r="C33" s="2"/>
      <c r="D33" s="2"/>
      <c r="E33" s="2"/>
      <c r="F33" s="2"/>
      <c r="G33" s="2"/>
      <c r="H33" s="2"/>
      <c r="I33" s="15"/>
      <c r="J33" s="15"/>
    </row>
    <row r="34" spans="1:10" x14ac:dyDescent="0.2">
      <c r="A34" s="74" t="s">
        <v>35</v>
      </c>
      <c r="B34" s="4"/>
      <c r="C34" s="4"/>
      <c r="D34" s="4"/>
      <c r="E34" s="4"/>
      <c r="F34" s="7"/>
      <c r="G34" s="43">
        <f>IF(G21&lt;=0,G10,G21)</f>
        <v>440</v>
      </c>
      <c r="H34" s="2" t="s">
        <v>38</v>
      </c>
      <c r="I34" s="15"/>
      <c r="J34" s="15"/>
    </row>
    <row r="35" spans="1:10" ht="5.45" customHeight="1" thickBot="1" x14ac:dyDescent="0.25">
      <c r="A35" s="2"/>
      <c r="B35" s="2"/>
      <c r="C35" s="2"/>
      <c r="D35" s="2"/>
      <c r="E35" s="2"/>
      <c r="F35" s="6"/>
      <c r="G35" s="2"/>
      <c r="H35" s="2"/>
      <c r="I35" s="15"/>
      <c r="J35" s="15"/>
    </row>
    <row r="36" spans="1:10" ht="14.25" thickTop="1" thickBot="1" x14ac:dyDescent="0.25">
      <c r="A36" s="4" t="s">
        <v>11</v>
      </c>
      <c r="B36" s="4"/>
      <c r="C36" s="4"/>
      <c r="D36" s="4"/>
      <c r="E36" s="4"/>
      <c r="F36" s="67" t="s">
        <v>2</v>
      </c>
      <c r="G36" s="79">
        <v>135</v>
      </c>
      <c r="H36" s="2" t="s">
        <v>38</v>
      </c>
      <c r="I36" s="57"/>
      <c r="J36" s="15"/>
    </row>
    <row r="37" spans="1:10" ht="5.45" customHeight="1" thickTop="1" thickBot="1" x14ac:dyDescent="0.25">
      <c r="A37" s="2"/>
      <c r="B37" s="2"/>
      <c r="C37" s="2"/>
      <c r="D37" s="2"/>
      <c r="E37" s="2"/>
      <c r="F37" s="6"/>
      <c r="G37" s="59"/>
      <c r="H37" s="2"/>
      <c r="I37" s="15"/>
      <c r="J37" s="15"/>
    </row>
    <row r="38" spans="1:10" ht="14.25" thickTop="1" thickBot="1" x14ac:dyDescent="0.25">
      <c r="A38" s="4" t="s">
        <v>14</v>
      </c>
      <c r="B38" s="4"/>
      <c r="C38" s="4"/>
      <c r="D38" s="4"/>
      <c r="E38" s="4"/>
      <c r="F38" s="67" t="s">
        <v>2</v>
      </c>
      <c r="G38" s="79">
        <v>500</v>
      </c>
      <c r="H38" s="6" t="s">
        <v>3</v>
      </c>
      <c r="I38" s="75">
        <f>IF(G38&lt;=0,0,G38+G36+G34)</f>
        <v>1075</v>
      </c>
      <c r="J38" s="2" t="s">
        <v>38</v>
      </c>
    </row>
    <row r="39" spans="1:10" ht="14.25" thickTop="1" thickBot="1" x14ac:dyDescent="0.25">
      <c r="A39" s="2"/>
      <c r="B39" s="2"/>
      <c r="C39" s="2"/>
      <c r="D39" s="2"/>
      <c r="E39" s="2"/>
      <c r="F39" s="67" t="s">
        <v>7</v>
      </c>
      <c r="G39" s="79">
        <v>600</v>
      </c>
      <c r="H39" s="6" t="s">
        <v>3</v>
      </c>
      <c r="I39" s="75">
        <f>IF(G39&lt;&gt;0,G39+G36+G34,0)</f>
        <v>1175</v>
      </c>
      <c r="J39" s="2" t="s">
        <v>38</v>
      </c>
    </row>
    <row r="40" spans="1:10" ht="14.25" thickTop="1" thickBot="1" x14ac:dyDescent="0.25">
      <c r="A40" s="2"/>
      <c r="B40" s="2"/>
      <c r="C40" s="2"/>
      <c r="D40" s="2"/>
      <c r="E40" s="2"/>
      <c r="F40" s="6" t="s">
        <v>7</v>
      </c>
      <c r="G40" s="79"/>
      <c r="H40" s="6" t="s">
        <v>3</v>
      </c>
      <c r="I40" s="75">
        <f>IF(G40&lt;&gt;0,G40+G36+G34,0)</f>
        <v>0</v>
      </c>
      <c r="J40" s="2" t="s">
        <v>38</v>
      </c>
    </row>
    <row r="41" spans="1:10" ht="5.45" customHeight="1" thickTop="1" x14ac:dyDescent="0.2">
      <c r="A41" s="2"/>
      <c r="B41" s="2"/>
      <c r="C41" s="2"/>
      <c r="D41" s="2"/>
      <c r="E41" s="2"/>
      <c r="F41" s="6"/>
      <c r="G41" s="7"/>
      <c r="H41" s="2"/>
      <c r="I41" s="15"/>
      <c r="J41" s="15"/>
    </row>
    <row r="42" spans="1:10" x14ac:dyDescent="0.2">
      <c r="A42" s="2"/>
      <c r="B42" s="2"/>
      <c r="C42" s="2"/>
      <c r="D42" s="15"/>
      <c r="E42" s="2"/>
      <c r="F42" s="15"/>
      <c r="G42" s="15"/>
      <c r="H42" s="15"/>
      <c r="I42" s="15"/>
      <c r="J42" s="60"/>
    </row>
    <row r="43" spans="1:10" x14ac:dyDescent="0.2">
      <c r="A43" s="2"/>
      <c r="B43" s="2"/>
      <c r="C43" s="2"/>
      <c r="D43" s="15"/>
      <c r="E43" s="2"/>
      <c r="F43" s="15"/>
      <c r="G43" s="15"/>
      <c r="H43" s="15"/>
      <c r="I43" s="15"/>
      <c r="J43" s="60"/>
    </row>
    <row r="44" spans="1:10" x14ac:dyDescent="0.2">
      <c r="A44" s="2"/>
      <c r="B44" s="2"/>
      <c r="C44" s="2"/>
      <c r="D44" s="15"/>
      <c r="E44" s="2"/>
      <c r="F44" s="15"/>
      <c r="G44" s="15"/>
      <c r="H44" s="15"/>
      <c r="I44" s="15"/>
      <c r="J44" s="60"/>
    </row>
    <row r="45" spans="1:10" ht="7.15" customHeight="1" thickBot="1" x14ac:dyDescent="0.25">
      <c r="A45" s="2"/>
      <c r="B45" s="2"/>
      <c r="C45" s="2"/>
      <c r="D45" s="2"/>
      <c r="E45" s="2"/>
      <c r="F45" s="2"/>
      <c r="G45" s="2"/>
      <c r="H45" s="2"/>
      <c r="I45" s="15"/>
      <c r="J45" s="15"/>
    </row>
    <row r="46" spans="1:10" ht="21.75" thickTop="1" thickBot="1" x14ac:dyDescent="0.35">
      <c r="A46" s="29"/>
      <c r="B46" s="30"/>
      <c r="C46" s="30"/>
      <c r="D46" s="30"/>
      <c r="E46" s="31" t="s">
        <v>19</v>
      </c>
      <c r="F46" s="30"/>
      <c r="G46" s="32"/>
      <c r="H46" s="30"/>
      <c r="I46" s="32"/>
      <c r="J46" s="33"/>
    </row>
    <row r="47" spans="1:10" ht="7.15" customHeight="1" thickTop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23.45" customHeight="1" thickBot="1" x14ac:dyDescent="0.25">
      <c r="A48" s="18"/>
      <c r="B48" s="18"/>
      <c r="C48" s="18"/>
      <c r="D48" s="18"/>
      <c r="E48" s="25"/>
      <c r="F48" s="18"/>
      <c r="G48" s="41" t="s">
        <v>16</v>
      </c>
      <c r="H48" s="83">
        <v>11</v>
      </c>
      <c r="I48" s="84"/>
      <c r="J48" s="46" t="s">
        <v>17</v>
      </c>
    </row>
    <row r="49" spans="1:10" ht="6.6" hidden="1" customHeight="1" thickTop="1" x14ac:dyDescent="0.2">
      <c r="A49" s="18"/>
      <c r="B49" s="18"/>
      <c r="C49" s="18"/>
      <c r="D49" s="18"/>
      <c r="E49" s="18"/>
      <c r="F49" s="18"/>
      <c r="G49" s="40"/>
      <c r="H49" s="48"/>
      <c r="I49" s="49"/>
      <c r="J49" s="47"/>
    </row>
    <row r="50" spans="1:10" ht="16.899999999999999" customHeight="1" thickTop="1" thickBot="1" x14ac:dyDescent="0.25">
      <c r="A50" s="18"/>
      <c r="B50" s="20"/>
      <c r="C50" s="18"/>
      <c r="D50" s="18"/>
      <c r="E50" s="25"/>
      <c r="F50" s="18"/>
      <c r="G50" s="41" t="s">
        <v>15</v>
      </c>
      <c r="H50" s="85">
        <v>11</v>
      </c>
      <c r="I50" s="86"/>
      <c r="J50" s="46" t="s">
        <v>17</v>
      </c>
    </row>
    <row r="51" spans="1:10" ht="12" customHeight="1" thickTop="1" x14ac:dyDescent="0.2">
      <c r="A51" s="18"/>
      <c r="B51" s="20"/>
      <c r="C51" s="18"/>
      <c r="D51" s="18"/>
      <c r="E51" s="18"/>
      <c r="F51" s="18"/>
      <c r="G51" s="18"/>
      <c r="H51" s="18"/>
      <c r="I51" s="18"/>
      <c r="J51" s="18"/>
    </row>
    <row r="52" spans="1:10" ht="12" customHeight="1" x14ac:dyDescent="0.2">
      <c r="A52" s="18"/>
      <c r="B52" s="20"/>
      <c r="C52" s="45">
        <f>(IF(I15&lt;=0,,$I$30/$I$38))/10</f>
        <v>0</v>
      </c>
      <c r="D52" s="26"/>
      <c r="E52" s="45">
        <f>(IF(I15&lt;=0,,IF(I39&lt;=0,,$I$30/$I$39)))/10</f>
        <v>0</v>
      </c>
      <c r="F52" s="18"/>
      <c r="G52" s="45">
        <f>(IF(J15&lt;=0,,IF(I40&lt;=0,,$I$30/$I$40)))/10</f>
        <v>0</v>
      </c>
      <c r="H52" s="18"/>
      <c r="I52" s="18"/>
      <c r="J52" s="18"/>
    </row>
    <row r="53" spans="1:10" ht="12" customHeight="1" x14ac:dyDescent="0.2">
      <c r="A53" s="80">
        <f>I14</f>
        <v>0</v>
      </c>
      <c r="B53" s="50" t="s">
        <v>32</v>
      </c>
      <c r="C53" s="22">
        <f>(ROUNDDOWN(C52,0))*10</f>
        <v>0</v>
      </c>
      <c r="D53" s="27"/>
      <c r="E53" s="23">
        <f>(ROUNDDOWN(E52,0))*10</f>
        <v>0</v>
      </c>
      <c r="F53" s="25"/>
      <c r="G53" s="22">
        <f>(ROUNDDOWN(G52,0))*10</f>
        <v>0</v>
      </c>
      <c r="H53" s="15"/>
      <c r="I53" s="18"/>
      <c r="J53" s="18"/>
    </row>
    <row r="54" spans="1:10" ht="12" customHeight="1" thickBot="1" x14ac:dyDescent="0.25">
      <c r="A54" s="18"/>
      <c r="B54" s="20" t="s">
        <v>33</v>
      </c>
      <c r="C54" s="17"/>
      <c r="D54" s="21"/>
      <c r="E54" s="17"/>
      <c r="F54" s="17"/>
      <c r="G54" s="17"/>
      <c r="H54" s="17"/>
      <c r="I54" s="18"/>
      <c r="J54" s="18"/>
    </row>
    <row r="55" spans="1:10" ht="12" customHeight="1" x14ac:dyDescent="0.2">
      <c r="A55" s="18"/>
      <c r="B55" s="20"/>
      <c r="C55" s="45">
        <f>(IF(H15&lt;=0,,$H$30/$I$38))/10</f>
        <v>171.48372093023255</v>
      </c>
      <c r="D55" s="26"/>
      <c r="E55" s="45">
        <f>(IF(H15&lt;=0,,IF(I39&lt;=0,,$H$30/$I$39)))/10</f>
        <v>156.88936170212767</v>
      </c>
      <c r="F55" s="18"/>
      <c r="G55" s="45">
        <f>(IF(H15&lt;=0,,IF(I40&lt;=0,,$H$30/$I$40)))/10</f>
        <v>0</v>
      </c>
      <c r="H55" s="77"/>
      <c r="I55" s="18"/>
      <c r="J55" s="18"/>
    </row>
    <row r="56" spans="1:10" ht="12" customHeight="1" x14ac:dyDescent="0.2">
      <c r="A56" s="80">
        <f>H14</f>
        <v>5500</v>
      </c>
      <c r="B56" s="38" t="s">
        <v>34</v>
      </c>
      <c r="C56" s="22">
        <f>(ROUNDDOWN(C55,0))*10</f>
        <v>1710</v>
      </c>
      <c r="D56" s="27"/>
      <c r="E56" s="23">
        <f>(ROUNDDOWN(E55,0))*10</f>
        <v>1560</v>
      </c>
      <c r="F56" s="25"/>
      <c r="G56" s="22">
        <f>(ROUNDDOWN(G55,0))*10</f>
        <v>0</v>
      </c>
      <c r="H56" s="18"/>
      <c r="I56" s="18"/>
      <c r="J56" s="42" t="s">
        <v>24</v>
      </c>
    </row>
    <row r="57" spans="1:10" ht="12" customHeight="1" thickBot="1" x14ac:dyDescent="0.25">
      <c r="A57" s="18"/>
      <c r="B57" s="20"/>
      <c r="C57" s="19"/>
      <c r="D57" s="24"/>
      <c r="E57" s="19"/>
      <c r="F57" s="19"/>
      <c r="G57" s="19"/>
      <c r="H57" s="17"/>
      <c r="I57" s="18"/>
      <c r="J57" s="27" t="s">
        <v>18</v>
      </c>
    </row>
    <row r="58" spans="1:10" ht="12" customHeight="1" x14ac:dyDescent="0.2">
      <c r="A58" s="18"/>
      <c r="B58" s="20"/>
      <c r="C58" s="45">
        <f>(IF(I38&lt;=0,,$G$30/$I$38))/10</f>
        <v>283.83720930232556</v>
      </c>
      <c r="D58" s="27"/>
      <c r="E58" s="45">
        <f>(IF(I39&lt;=0,,$G$30/$I$39))/10</f>
        <v>259.68085106382978</v>
      </c>
      <c r="F58" s="25"/>
      <c r="G58" s="45">
        <f>(IF(I40&lt;=0,,$G$30/$I$40))/10</f>
        <v>0</v>
      </c>
      <c r="H58" s="18"/>
      <c r="I58" s="18"/>
      <c r="J58" s="15"/>
    </row>
    <row r="59" spans="1:10" ht="12" customHeight="1" x14ac:dyDescent="0.2">
      <c r="A59" s="80">
        <f>G14</f>
        <v>3300</v>
      </c>
      <c r="B59" s="38" t="s">
        <v>34</v>
      </c>
      <c r="C59" s="22">
        <f>(ROUNDDOWN(C58,0))*10</f>
        <v>2830</v>
      </c>
      <c r="D59" s="27"/>
      <c r="E59" s="23">
        <f>(ROUNDDOWN(E58,0))*10</f>
        <v>2590</v>
      </c>
      <c r="F59" s="25"/>
      <c r="G59" s="22">
        <f>(ROUNDDOWN(G58,0))*10</f>
        <v>0</v>
      </c>
      <c r="H59" s="18"/>
      <c r="I59" s="18"/>
      <c r="J59" s="18"/>
    </row>
    <row r="60" spans="1:10" ht="12" customHeight="1" x14ac:dyDescent="0.2">
      <c r="A60" s="18"/>
      <c r="B60" s="20"/>
      <c r="C60" s="18"/>
      <c r="D60" s="26"/>
      <c r="E60" s="18"/>
      <c r="F60" s="18"/>
      <c r="G60" s="18"/>
      <c r="H60" s="18"/>
      <c r="I60" s="18"/>
      <c r="J60" s="18"/>
    </row>
    <row r="61" spans="1:10" ht="12" customHeight="1" x14ac:dyDescent="0.2">
      <c r="A61" s="43"/>
      <c r="B61" s="20"/>
      <c r="C61" s="28"/>
      <c r="D61" s="26"/>
      <c r="E61" s="18"/>
      <c r="F61" s="18"/>
      <c r="G61" s="18"/>
      <c r="H61" s="18"/>
      <c r="I61" s="18"/>
      <c r="J61" s="18"/>
    </row>
    <row r="62" spans="1:10" ht="7.15" customHeight="1" x14ac:dyDescent="0.2">
      <c r="A62" s="18"/>
      <c r="B62" s="18"/>
      <c r="C62" s="22"/>
      <c r="D62" s="35"/>
      <c r="E62" s="15"/>
      <c r="F62" s="36"/>
      <c r="G62" s="15"/>
      <c r="H62" s="36"/>
      <c r="I62" s="15"/>
      <c r="J62" s="18"/>
    </row>
    <row r="63" spans="1:10" ht="12" customHeight="1" x14ac:dyDescent="0.2">
      <c r="A63" s="18"/>
      <c r="B63" s="18"/>
      <c r="C63" s="22">
        <f>IF(G38&lt;=0,,G38)</f>
        <v>500</v>
      </c>
      <c r="D63" s="35"/>
      <c r="E63" s="23">
        <f>G39</f>
        <v>600</v>
      </c>
      <c r="F63" s="36"/>
      <c r="G63" s="22">
        <f>G40</f>
        <v>0</v>
      </c>
      <c r="H63" s="36"/>
      <c r="I63" s="34" t="s">
        <v>43</v>
      </c>
      <c r="J63" s="18"/>
    </row>
    <row r="64" spans="1:10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pans="1:10" x14ac:dyDescent="0.2">
      <c r="A65" s="57" t="s">
        <v>27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x14ac:dyDescent="0.2">
      <c r="A66" s="16"/>
      <c r="B66" s="15"/>
      <c r="C66" s="39" t="s">
        <v>22</v>
      </c>
      <c r="D66" s="80">
        <f>$C$62</f>
        <v>0</v>
      </c>
      <c r="E66" s="16" t="s">
        <v>31</v>
      </c>
      <c r="F66" s="15"/>
      <c r="G66" s="15"/>
      <c r="H66" s="15"/>
      <c r="I66" s="22">
        <f>(1.1*$C$58)*10</f>
        <v>3122.2093023255816</v>
      </c>
      <c r="J66" s="37" t="s">
        <v>25</v>
      </c>
    </row>
    <row r="67" spans="1:10" x14ac:dyDescent="0.2">
      <c r="A67" s="16"/>
      <c r="B67" s="15"/>
      <c r="C67" s="39" t="s">
        <v>23</v>
      </c>
      <c r="D67" s="80">
        <f>$C$62</f>
        <v>0</v>
      </c>
      <c r="E67" s="16" t="s">
        <v>31</v>
      </c>
      <c r="F67" s="15"/>
      <c r="G67" s="15"/>
      <c r="H67" s="15"/>
      <c r="I67" s="22">
        <f>(1.25*$C$58)*10</f>
        <v>3547.9651162790697</v>
      </c>
      <c r="J67" s="37" t="s">
        <v>26</v>
      </c>
    </row>
    <row r="68" spans="1:10" ht="13.5" thickBo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4.25" thickTop="1" thickBot="1" x14ac:dyDescent="0.25">
      <c r="A69" s="52" t="s">
        <v>28</v>
      </c>
      <c r="B69" s="61"/>
      <c r="C69" s="61"/>
      <c r="D69" s="87"/>
      <c r="E69" s="88"/>
      <c r="F69" s="61"/>
      <c r="G69" s="61"/>
      <c r="H69" s="54" t="s">
        <v>29</v>
      </c>
      <c r="I69" s="81">
        <f ca="1">TODAY()</f>
        <v>45600</v>
      </c>
      <c r="J69" s="82"/>
    </row>
    <row r="70" spans="1:10" ht="13.5" thickTop="1" x14ac:dyDescent="0.2">
      <c r="A70" s="53"/>
      <c r="B70" s="18"/>
      <c r="C70" s="18"/>
      <c r="D70" s="18"/>
      <c r="E70" s="18"/>
      <c r="F70" s="18"/>
      <c r="G70" s="18"/>
      <c r="H70" s="18"/>
      <c r="I70" s="18"/>
      <c r="J70" s="62"/>
    </row>
    <row r="71" spans="1:10" x14ac:dyDescent="0.2">
      <c r="A71" s="53" t="s">
        <v>30</v>
      </c>
      <c r="B71" s="18"/>
      <c r="C71" s="18"/>
      <c r="D71" s="18"/>
      <c r="E71" s="18"/>
      <c r="F71" s="18"/>
      <c r="G71" s="18"/>
      <c r="H71" s="18"/>
      <c r="I71" s="18"/>
      <c r="J71" s="62"/>
    </row>
    <row r="72" spans="1:10" x14ac:dyDescent="0.2">
      <c r="A72" s="53"/>
      <c r="B72" s="18"/>
      <c r="C72" s="18"/>
      <c r="D72" s="18"/>
      <c r="E72" s="18"/>
      <c r="F72" s="18"/>
      <c r="G72" s="18"/>
      <c r="H72" s="18"/>
      <c r="I72" s="18"/>
      <c r="J72" s="62"/>
    </row>
    <row r="73" spans="1:10" ht="13.5" thickBot="1" x14ac:dyDescent="0.25">
      <c r="A73" s="63"/>
      <c r="B73" s="64"/>
      <c r="C73" s="64"/>
      <c r="D73" s="64"/>
      <c r="E73" s="64"/>
      <c r="F73" s="64"/>
      <c r="G73" s="64"/>
      <c r="H73" s="64"/>
      <c r="I73" s="64"/>
      <c r="J73" s="65"/>
    </row>
    <row r="74" spans="1:10" ht="13.5" thickTop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</row>
    <row r="76" spans="1:10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</row>
    <row r="77" spans="1:10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</row>
    <row r="78" spans="1:10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</row>
  </sheetData>
  <sheetProtection password="CC09" sheet="1" objects="1" scenarios="1"/>
  <mergeCells count="4">
    <mergeCell ref="I69:J69"/>
    <mergeCell ref="H48:I48"/>
    <mergeCell ref="H50:I50"/>
    <mergeCell ref="D69:E69"/>
  </mergeCells>
  <phoneticPr fontId="0" type="noConversion"/>
  <conditionalFormatting sqref="A56 A59 G52 C62:C63 E63 D66:D67 I66:I67 J42:J44 G11 G24 G27 G15:I15 G34 G55 C56:G56 E55 C58 E58 C59:G59 G58 C55 C52 G30:J30 A53 E52 C53:G53 I38:I40 G63">
    <cfRule type="cellIs" dxfId="0" priority="1" stopIfTrue="1" operator="lessThanOrEqual">
      <formula>0</formula>
    </cfRule>
  </conditionalFormatting>
  <printOptions horizontalCentered="1"/>
  <pageMargins left="0.31496062992125984" right="0.35433070866141736" top="0.23622047244094491" bottom="0.47244094488188981" header="0.39370078740157483" footer="0.23622047244094491"/>
  <pageSetup paperSize="9" scale="94" orientation="portrait" horizontalDpi="1200" verticalDpi="300" r:id="rId1"/>
  <headerFooter alignWithMargins="0">
    <oddFooter>&amp;L&amp;"Arial,Italique"&amp;8Réduction de capacité (calcul de) &amp;R&amp;8 12/12/01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6" r:id="rId4">
          <objectPr defaultSize="0" autoPict="0" r:id="rId5">
            <anchor moveWithCells="1" sizeWithCells="1">
              <from>
                <xdr:col>5</xdr:col>
                <xdr:colOff>0</xdr:colOff>
                <xdr:row>0</xdr:row>
                <xdr:rowOff>0</xdr:rowOff>
              </from>
              <to>
                <xdr:col>9</xdr:col>
                <xdr:colOff>485775</xdr:colOff>
                <xdr:row>2</xdr:row>
                <xdr:rowOff>19050</xdr:rowOff>
              </to>
            </anchor>
          </objectPr>
        </oleObject>
      </mc:Choice>
      <mc:Fallback>
        <oleObject progId="Word.Document.8" shapeId="20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Réduction de capacité</vt:lpstr>
      <vt:lpstr>'Réduction de capacité'!Zone_d_impression</vt:lpstr>
    </vt:vector>
  </TitlesOfParts>
  <Company>JUNGHEINRICH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Soulas</dc:creator>
  <cp:lastModifiedBy>yvan evennou</cp:lastModifiedBy>
  <cp:lastPrinted>2004-03-02T08:00:53Z</cp:lastPrinted>
  <dcterms:created xsi:type="dcterms:W3CDTF">1998-08-31T15:07:13Z</dcterms:created>
  <dcterms:modified xsi:type="dcterms:W3CDTF">2024-11-04T08:25:45Z</dcterms:modified>
</cp:coreProperties>
</file>